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<sst xmlns="http://schemas.openxmlformats.org/spreadsheetml/2006/main" count="51" uniqueCount="43">
  <si>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Отчет № 9. 02.07.2021 10:39:13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</si>
  <si>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</si>
  <si>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Досрочные муниципальные выборы главы городского поселения Среднинского муниципального образования</t>
  </si>
  <si>
    <t>Усольская районная территориальная избирательная комиссия</t>
  </si>
  <si>
    <t>По состоянию на 18.06.2021</t>
  </si>
  <si>
    <t>В руб.</t>
  </si>
  <si>
    <t>1</t>
  </si>
  <si>
    <t/>
  </si>
  <si>
    <t>1.1</t>
  </si>
  <si>
    <t>1.1.1</t>
  </si>
  <si>
    <t>1.1.2</t>
  </si>
  <si>
    <t>1.1.3</t>
  </si>
  <si>
    <t>1.1.4</t>
  </si>
  <si>
    <t>2</t>
  </si>
  <si>
    <t>2.1</t>
  </si>
  <si>
    <t>2.2</t>
  </si>
  <si>
    <t>2.3</t>
  </si>
  <si>
    <t>2.4</t>
  </si>
  <si>
    <t>3</t>
  </si>
  <si>
    <t>3.1</t>
  </si>
  <si>
    <t>3.2</t>
  </si>
  <si>
    <t>3.2.1</t>
  </si>
  <si>
    <t>3.2.2</t>
  </si>
  <si>
    <t>3.2.3</t>
  </si>
  <si>
    <t>3.3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</si>
  <si>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</si>
  <si>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</si>
  <si>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</si>
  <si>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</si>
  <si>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</si>
  <si>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</si>
  <si>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</si>
  <si>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</si>
  <si>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</si>
  <si>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5</t>
  </si>
  <si>
    <t>5.1</t>
  </si>
  <si>
    <t>6</t>
  </si>
  <si>
    <t>6.1</t>
  </si>
  <si>
    <t>Председатель</t>
  </si>
  <si>
    <t>Усольской районной территориальной избирательной комиссии</t>
  </si>
  <si>
    <t>(подпись, дата)</t>
  </si>
  <si>
    <t>О.А. Кузнецова</t>
  </si>
  <si>
    <t>(инициалы, фамилия)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</si>
</sst>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33" borderId="0" xfId="0" applyFont="1" applyFill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39" fillId="0" borderId="0" xfId="0" applyNumberFormat="1" applyFont="1" applyAlignment="1">
      <alignment horizontal="right" vertical="center"/>
    </xf>
    <xf numFmtId="0" fontId="42" fillId="34" borderId="10" xfId="0" applyNumberFormat="1" applyFont="1" applyFill="1" applyBorder="1" applyAlignment="1">
      <alignment horizontal="center" vertical="center" wrapText="1"/>
    </xf>
    <xf numFmtId="0" fontId="43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43" fillId="34" borderId="10" xfId="0" applyNumberFormat="1" applyFont="1" applyFill="1" applyBorder="1" applyAlignment="1">
      <alignment horizontal="center" vertical="center" textRotation="90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0" fillId="0" borderId="0" xfId="0" applyAlignment="1" quotePrefix="1">
      <alignment/>
    </xf>
    <xf numFmtId="0" fontId="43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49" fontId="44" fillId="0" borderId="0" xfId="0" applyNumberFormat="1" applyFont="1" applyAlignment="1">
      <alignment horizontal="left" wrapText="1"/>
    </xf>
    <xf numFmtId="49" fontId="44" fillId="0" borderId="0" xfId="0" applyNumberFormat="1" applyFont="1" applyAlignment="1">
      <alignment horizontal="left" vertical="top" wrapText="1"/>
    </xf>
    <xf numFmtId="49" fontId="44" fillId="0" borderId="11" xfId="0" applyNumberFormat="1" applyFont="1" applyBorder="1" applyAlignment="1">
      <alignment horizontal="left" vertical="center" wrapText="1"/>
    </xf>
    <xf numFmtId="49" fontId="44" fillId="0" borderId="0" xfId="0" applyNumberFormat="1" applyFont="1" applyAlignment="1">
      <alignment horizontal="center" vertical="top" wrapText="1"/>
    </xf>
    <xf numFmtId="49" fontId="44" fillId="0" borderId="11" xfId="0" applyNumberFormat="1" applyFont="1" applyBorder="1" applyAlignment="1">
      <alignment horizontal="right" vertical="center" wrapText="1"/>
    </xf>
    <xf numFmtId="49" fontId="44" fillId="0" borderId="12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3.7109375" style="0" customWidth="1"/>
    <col min="3" max="3" width="4.7109375" style="0" customWidth="1"/>
    <col min="4" max="19" width="13.7109375" style="0" customWidth="1"/>
    <col min="20" max="20" width="9.140625" style="0" customWidth="1"/>
  </cols>
  <sheetData>
    <row r="1" ht="15" customHeight="1">
      <c r="S1" s="1" t="s">
        <v>0</v>
      </c>
    </row>
    <row r="2" spans="1:19" ht="120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ht="15">
      <c r="S5" s="4" t="s">
        <v>4</v>
      </c>
    </row>
    <row r="6" ht="15">
      <c r="S6" s="4" t="s">
        <v>5</v>
      </c>
    </row>
    <row r="7" spans="1:19" ht="85.5" customHeight="1">
      <c r="A7" s="5" t="str">
        <f>"№ строки"</f>
        <v>№ строки</v>
      </c>
      <c r="B7" s="6" t="str">
        <f>"Строка финансового отчета"</f>
        <v>Строка финансового отчета</v>
      </c>
      <c r="C7" s="8" t="str">
        <f>"Шифр строки"</f>
        <v>Шифр строки</v>
      </c>
      <c r="D7" s="8" t="str">
        <f>"Итого по всем кандидатам"</f>
        <v>Итого по всем кандидатам</v>
      </c>
      <c r="E7" s="9" t="str">
        <f>"Вырезкова Ольга Геннадьевна"</f>
        <v>Вырезкова Ольга Геннадьевна</v>
      </c>
      <c r="F7" s="9" t="str">
        <f>"Вырезкова Ольга Геннадьевна"</f>
        <v>Вырезкова Ольга Геннадьевна</v>
      </c>
      <c r="G7" s="9" t="str">
        <f>"Галаутдинов Ринат Зуфарович"</f>
        <v>Галаутдинов Ринат Зуфарович</v>
      </c>
      <c r="H7" s="9" t="str">
        <f>"Гудкова Наталья Викторовна"</f>
        <v>Гудкова Наталья Викторовна</v>
      </c>
      <c r="I7" s="9" t="str">
        <f>"Евсеев Евгений Юрьевич"</f>
        <v>Евсеев Евгений Юрьевич</v>
      </c>
      <c r="J7" s="9" t="str">
        <f>"Куклин Александр Юрьевич"</f>
        <v>Куклин Александр Юрьевич</v>
      </c>
      <c r="K7" s="9" t="str">
        <f>"Попова Людмила Жоржевна"</f>
        <v>Попова Людмила Жоржевна</v>
      </c>
      <c r="L7" s="9" t="str">
        <f>"Сагитова Татьяна Евгеньевна"</f>
        <v>Сагитова Татьяна Евгеньевна</v>
      </c>
      <c r="M7" s="9" t="str">
        <f>"Сальников Владимир Михайлович"</f>
        <v>Сальников Владимир Михайлович</v>
      </c>
      <c r="N7" s="9" t="str">
        <f>"Сальников Владимир Михайлович"</f>
        <v>Сальников Владимир Михайлович</v>
      </c>
      <c r="O7" s="9" t="str">
        <f>"Сальников Владимир Михайлович"</f>
        <v>Сальников Владимир Михайлович</v>
      </c>
      <c r="P7" s="9" t="str">
        <f>"Семёнова Марина Анатольевна"</f>
        <v>Семёнова Марина Анатольевна</v>
      </c>
      <c r="Q7" s="9" t="str">
        <f>"Черношей Игорь Николаевич"</f>
        <v>Черношей Игорь Николаевич</v>
      </c>
      <c r="R7" s="9" t="str">
        <f>"Черношей Игорь Николаевич"</f>
        <v>Черношей Игорь Николаевич</v>
      </c>
      <c r="S7" s="9" t="str">
        <f>"Щиров Дмитрий Сергеевич"</f>
        <v>Щиров Дмитрий Сергеевич</v>
      </c>
    </row>
    <row r="8" spans="1:20" ht="15">
      <c r="A8" s="11" t="s">
        <v>6</v>
      </c>
      <c r="B8" s="6" t="str">
        <f>"2"</f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7"/>
    </row>
    <row r="9" spans="1:20" ht="75" customHeight="1">
      <c r="A9" s="12" t="s">
        <v>6</v>
      </c>
      <c r="B9" s="13" t="str">
        <f>"1. Поступило средств в избирательный фонд, всего"</f>
        <v>1. Поступило средств в избирательный фонд, всего</v>
      </c>
      <c r="C9" s="14">
        <v>10</v>
      </c>
      <c r="D9" s="15">
        <v>194000</v>
      </c>
      <c r="E9" s="15">
        <v>1500</v>
      </c>
      <c r="F9" s="15">
        <v>27500</v>
      </c>
      <c r="G9" s="15">
        <v>1000</v>
      </c>
      <c r="H9" s="15">
        <v>100</v>
      </c>
      <c r="I9" s="15">
        <v>200</v>
      </c>
      <c r="J9" s="15">
        <v>9000</v>
      </c>
      <c r="K9" s="15">
        <v>35000</v>
      </c>
      <c r="L9" s="15">
        <v>100</v>
      </c>
      <c r="M9" s="15">
        <v>1000</v>
      </c>
      <c r="N9" s="15">
        <v>1000</v>
      </c>
      <c r="O9" s="15">
        <v>102000</v>
      </c>
      <c r="P9" s="15">
        <v>4500</v>
      </c>
      <c r="Q9" s="15">
        <v>300</v>
      </c>
      <c r="R9" s="15">
        <v>2950</v>
      </c>
      <c r="S9" s="15">
        <v>7850</v>
      </c>
      <c r="T9" s="10"/>
    </row>
    <row r="10" spans="1:20" ht="15">
      <c r="A10" s="12" t="s">
        <v>7</v>
      </c>
      <c r="B10" s="14" t="str">
        <f>"в том числе"</f>
        <v>в том числе</v>
      </c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0"/>
    </row>
    <row r="11" spans="1:20" ht="150" customHeight="1">
      <c r="A11" s="12" t="s">
        <v>8</v>
      </c>
      <c r="B11" s="13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1" s="14">
        <v>20</v>
      </c>
      <c r="D11" s="15">
        <v>194000</v>
      </c>
      <c r="E11" s="15">
        <v>1500</v>
      </c>
      <c r="F11" s="15">
        <v>27500</v>
      </c>
      <c r="G11" s="15">
        <v>1000</v>
      </c>
      <c r="H11" s="15">
        <v>100</v>
      </c>
      <c r="I11" s="15">
        <v>200</v>
      </c>
      <c r="J11" s="15">
        <v>9000</v>
      </c>
      <c r="K11" s="15">
        <v>35000</v>
      </c>
      <c r="L11" s="15">
        <v>100</v>
      </c>
      <c r="M11" s="15">
        <v>1000</v>
      </c>
      <c r="N11" s="15">
        <v>1000</v>
      </c>
      <c r="O11" s="15">
        <v>102000</v>
      </c>
      <c r="P11" s="15">
        <v>4500</v>
      </c>
      <c r="Q11" s="15">
        <v>300</v>
      </c>
      <c r="R11" s="15">
        <v>2950</v>
      </c>
      <c r="S11" s="15">
        <v>7850</v>
      </c>
      <c r="T11" s="10"/>
    </row>
    <row r="12" spans="1:20" ht="15">
      <c r="A12" s="12" t="s">
        <v>7</v>
      </c>
      <c r="B12" s="14" t="str">
        <f>"из них"</f>
        <v>из них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"/>
    </row>
    <row r="13" spans="1:20" ht="135" customHeight="1">
      <c r="A13" s="12" t="s">
        <v>9</v>
      </c>
      <c r="B13" s="13" t="str">
        <f>"1.1.1. Собственные средства кандидата, средства избирательного объединения"</f>
        <v>1.1.1. Собственные средства кандидата, средства избирательного объединения</v>
      </c>
      <c r="C13" s="14">
        <v>30</v>
      </c>
      <c r="D13" s="15">
        <v>184000</v>
      </c>
      <c r="E13" s="15">
        <v>1500</v>
      </c>
      <c r="F13" s="15">
        <v>27500</v>
      </c>
      <c r="G13" s="15">
        <v>1000</v>
      </c>
      <c r="H13" s="15">
        <v>100</v>
      </c>
      <c r="I13" s="15">
        <v>200</v>
      </c>
      <c r="J13" s="15">
        <v>9000</v>
      </c>
      <c r="K13" s="15">
        <v>35000</v>
      </c>
      <c r="L13" s="15">
        <v>100</v>
      </c>
      <c r="M13" s="15">
        <v>1000</v>
      </c>
      <c r="N13" s="15">
        <v>1000</v>
      </c>
      <c r="O13" s="15">
        <v>92000</v>
      </c>
      <c r="P13" s="15">
        <v>4500</v>
      </c>
      <c r="Q13" s="15">
        <v>300</v>
      </c>
      <c r="R13" s="15">
        <v>2950</v>
      </c>
      <c r="S13" s="15">
        <v>7850</v>
      </c>
      <c r="T13" s="10"/>
    </row>
    <row r="14" spans="1:20" ht="120" customHeight="1">
      <c r="A14" s="12" t="s">
        <v>10</v>
      </c>
      <c r="B14" s="13" t="str">
        <f>"1.1.2. Средства избирательного объединения, выдвинувшего кандидата"</f>
        <v>1.1.2. Средства избирательного объединения, выдвинувшего кандидата</v>
      </c>
      <c r="C14" s="14">
        <v>40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0"/>
    </row>
    <row r="15" spans="1:20" ht="90" customHeight="1">
      <c r="A15" s="12" t="s">
        <v>11</v>
      </c>
      <c r="B15" s="13" t="str">
        <f>"1.1.3. Добровольные пожертвования гражданина"</f>
        <v>1.1.3. Добровольные пожертвования гражданина</v>
      </c>
      <c r="C15" s="14">
        <v>50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0"/>
    </row>
    <row r="16" spans="1:20" ht="105" customHeight="1">
      <c r="A16" s="12" t="s">
        <v>12</v>
      </c>
      <c r="B16" s="13" t="str">
        <f>"1.1.4. Добровольные пожертвования юридического лица"</f>
        <v>1.1.4. Добровольные пожертвования юридического лица</v>
      </c>
      <c r="C16" s="14">
        <v>60</v>
      </c>
      <c r="D16" s="15">
        <v>10000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10000</v>
      </c>
      <c r="P16" s="15">
        <v>0</v>
      </c>
      <c r="Q16" s="15">
        <v>0</v>
      </c>
      <c r="R16" s="15">
        <v>0</v>
      </c>
      <c r="S16" s="15">
        <v>0</v>
      </c>
      <c r="T16" s="10"/>
    </row>
    <row r="17" spans="1:20" ht="315" customHeight="1">
      <c r="A17" s="12" t="s">
        <v>13</v>
      </c>
      <c r="B17" s="13" t="str">
        <f>"1.2. Поступило в избирательный фонд денежных средств, подпадающих под действие частей 2, 4, 6 статьи 61 Закона Иркутской области ""О выборах депутатов Законодательного Собрания Иркутской области"""</f>
        <v>1.2. Поступило в избирательный фонд денежных средств, подпадающих под действие частей 2, 4, 6 статьи 61 Закона Иркутской области "О выборах депутатов Законодательного Собрания Иркутской области"</v>
      </c>
      <c r="C17" s="14">
        <v>70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0"/>
    </row>
    <row r="18" spans="1:20" ht="15">
      <c r="A18" s="12" t="s">
        <v>7</v>
      </c>
      <c r="B18" s="14" t="str">
        <f>"из них"</f>
        <v>из них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0"/>
    </row>
    <row r="19" spans="1:20" ht="135" customHeight="1">
      <c r="A19" s="12" t="s">
        <v>14</v>
      </c>
      <c r="B19" s="13" t="str">
        <f>"1.2.1. Собственные средства кандидата, средства избирательного объединения"</f>
        <v>1.2.1. Собственные средства кандидата, средства избирательного объединения</v>
      </c>
      <c r="C19" s="14">
        <v>80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0"/>
    </row>
    <row r="20" spans="1:20" ht="120" customHeight="1">
      <c r="A20" s="12" t="s">
        <v>15</v>
      </c>
      <c r="B20" s="13" t="str">
        <f>"1.2.2. Средства избирательного объединения, выдвинувшего кандидата"</f>
        <v>1.2.2. Средства избирательного объединения, выдвинувшего кандидата</v>
      </c>
      <c r="C20" s="14">
        <v>90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0"/>
    </row>
    <row r="21" spans="1:20" ht="45" customHeight="1">
      <c r="A21" s="12" t="s">
        <v>16</v>
      </c>
      <c r="B21" s="13" t="str">
        <f>"1.2.3. Средства гражданина"</f>
        <v>1.2.3. Средства гражданина</v>
      </c>
      <c r="C21" s="14">
        <v>100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0"/>
    </row>
    <row r="22" spans="1:20" ht="60" customHeight="1">
      <c r="A22" s="12" t="s">
        <v>17</v>
      </c>
      <c r="B22" s="13" t="str">
        <f>"1.2.4. Средства юридического лица"</f>
        <v>1.2.4. Средства юридического лица</v>
      </c>
      <c r="C22" s="14">
        <v>110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0"/>
    </row>
    <row r="23" spans="1:20" ht="105" customHeight="1">
      <c r="A23" s="12" t="s">
        <v>18</v>
      </c>
      <c r="B23" s="13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23" s="14">
        <v>120</v>
      </c>
      <c r="D23" s="15">
        <v>33658</v>
      </c>
      <c r="E23" s="15">
        <v>1450</v>
      </c>
      <c r="F23" s="15">
        <v>1450</v>
      </c>
      <c r="G23" s="15">
        <v>0</v>
      </c>
      <c r="H23" s="15">
        <v>48</v>
      </c>
      <c r="I23" s="15">
        <v>0</v>
      </c>
      <c r="J23" s="15">
        <v>875</v>
      </c>
      <c r="K23" s="15">
        <v>3520</v>
      </c>
      <c r="L23" s="15">
        <v>0</v>
      </c>
      <c r="M23" s="15">
        <v>0</v>
      </c>
      <c r="N23" s="15">
        <v>0</v>
      </c>
      <c r="O23" s="15">
        <v>23495</v>
      </c>
      <c r="P23" s="15">
        <v>0</v>
      </c>
      <c r="Q23" s="15">
        <v>0</v>
      </c>
      <c r="R23" s="15">
        <v>0</v>
      </c>
      <c r="S23" s="15">
        <v>2820</v>
      </c>
      <c r="T23" s="10"/>
    </row>
    <row r="24" spans="1:20" ht="15">
      <c r="A24" s="12" t="s">
        <v>7</v>
      </c>
      <c r="B24" s="14" t="str">
        <f>"из них"</f>
        <v>из них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0"/>
    </row>
    <row r="25" spans="1:20" ht="60" customHeight="1">
      <c r="A25" s="12" t="s">
        <v>19</v>
      </c>
      <c r="B25" s="13" t="str">
        <f>"2.1. Перечислено в доход бюджета"</f>
        <v>2.1. Перечислено в доход бюджета</v>
      </c>
      <c r="C25" s="14">
        <v>130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0"/>
    </row>
    <row r="26" spans="1:20" ht="165" customHeight="1">
      <c r="A26" s="12" t="s">
        <v>20</v>
      </c>
      <c r="B26" s="13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6" s="14">
        <v>140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0"/>
    </row>
    <row r="27" spans="1:20" ht="15">
      <c r="A27" s="12" t="s">
        <v>7</v>
      </c>
      <c r="B27" s="14" t="str">
        <f>"из них"</f>
        <v>из них</v>
      </c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0"/>
    </row>
    <row r="28" spans="1:20" ht="195" customHeight="1">
      <c r="A28" s="12" t="s">
        <v>21</v>
      </c>
      <c r="B28" s="13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8" s="14">
        <v>150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0"/>
    </row>
    <row r="29" spans="1:20" ht="210" customHeight="1">
      <c r="A29" s="12" t="s">
        <v>22</v>
      </c>
      <c r="B29" s="13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9" s="14">
        <v>160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0"/>
    </row>
    <row r="30" spans="1:20" ht="270" customHeight="1">
      <c r="A30" s="12" t="s">
        <v>23</v>
      </c>
      <c r="B30" s="13" t="str">
        <f>"2.2.3. Средств, превышающих предельный размер добровольных пожертвований, собственных средств кандидата, средств избирательного объединения"</f>
        <v>2.2.3. Средств, превышающих предельный размер добровольных пожертвований, собственных средств кандидата, средств избирательного объединения</v>
      </c>
      <c r="C30" s="14">
        <v>170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0"/>
    </row>
    <row r="31" spans="1:20" ht="150" customHeight="1">
      <c r="A31" s="12" t="s">
        <v>24</v>
      </c>
      <c r="B31" s="13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31" s="14">
        <v>180</v>
      </c>
      <c r="D31" s="15">
        <v>33658</v>
      </c>
      <c r="E31" s="15">
        <v>1450</v>
      </c>
      <c r="F31" s="15">
        <v>1450</v>
      </c>
      <c r="G31" s="15">
        <v>0</v>
      </c>
      <c r="H31" s="15">
        <v>48</v>
      </c>
      <c r="I31" s="15">
        <v>0</v>
      </c>
      <c r="J31" s="15">
        <v>875</v>
      </c>
      <c r="K31" s="15">
        <v>3520</v>
      </c>
      <c r="L31" s="15">
        <v>0</v>
      </c>
      <c r="M31" s="15">
        <v>0</v>
      </c>
      <c r="N31" s="15">
        <v>0</v>
      </c>
      <c r="O31" s="15">
        <v>23495</v>
      </c>
      <c r="P31" s="15">
        <v>0</v>
      </c>
      <c r="Q31" s="15">
        <v>0</v>
      </c>
      <c r="R31" s="15">
        <v>0</v>
      </c>
      <c r="S31" s="15">
        <v>2820</v>
      </c>
      <c r="T31" s="10"/>
    </row>
    <row r="32" spans="1:20" ht="60" customHeight="1">
      <c r="A32" s="12" t="s">
        <v>25</v>
      </c>
      <c r="B32" s="13" t="str">
        <f>"3. Израсходовано средств, всего"</f>
        <v>3. Израсходовано средств, всего</v>
      </c>
      <c r="C32" s="14">
        <v>190</v>
      </c>
      <c r="D32" s="15">
        <v>160342</v>
      </c>
      <c r="E32" s="15">
        <v>50</v>
      </c>
      <c r="F32" s="15">
        <v>26050</v>
      </c>
      <c r="G32" s="15">
        <v>1000</v>
      </c>
      <c r="H32" s="15">
        <v>52</v>
      </c>
      <c r="I32" s="15">
        <v>200</v>
      </c>
      <c r="J32" s="15">
        <v>8125</v>
      </c>
      <c r="K32" s="15">
        <v>31480</v>
      </c>
      <c r="L32" s="15">
        <v>100</v>
      </c>
      <c r="M32" s="15">
        <v>1000</v>
      </c>
      <c r="N32" s="15">
        <v>1000</v>
      </c>
      <c r="O32" s="15">
        <v>78505</v>
      </c>
      <c r="P32" s="15">
        <v>4500</v>
      </c>
      <c r="Q32" s="15">
        <v>300</v>
      </c>
      <c r="R32" s="15">
        <v>2950</v>
      </c>
      <c r="S32" s="15">
        <v>5030</v>
      </c>
      <c r="T32" s="10"/>
    </row>
    <row r="33" spans="1:20" ht="15">
      <c r="A33" s="12" t="s">
        <v>7</v>
      </c>
      <c r="B33" s="14" t="str">
        <f>"из них"</f>
        <v>из них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0"/>
    </row>
    <row r="34" spans="1:20" ht="105" customHeight="1">
      <c r="A34" s="12" t="s">
        <v>26</v>
      </c>
      <c r="B34" s="13" t="str">
        <f>"3.2. На предвыборную агитацию через организации  телерадиовещания"</f>
        <v>3.2. На предвыборную агитацию через организации  телерадиовещания</v>
      </c>
      <c r="C34" s="14">
        <v>220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0"/>
    </row>
    <row r="35" spans="1:20" ht="120" customHeight="1">
      <c r="A35" s="12" t="s">
        <v>27</v>
      </c>
      <c r="B35" s="13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5" s="14">
        <v>230</v>
      </c>
      <c r="D35" s="15">
        <v>74325</v>
      </c>
      <c r="E35" s="15">
        <v>0</v>
      </c>
      <c r="F35" s="15">
        <v>14000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60325</v>
      </c>
      <c r="P35" s="15">
        <v>0</v>
      </c>
      <c r="Q35" s="15">
        <v>0</v>
      </c>
      <c r="R35" s="15">
        <v>0</v>
      </c>
      <c r="S35" s="15">
        <v>0</v>
      </c>
      <c r="T35" s="10"/>
    </row>
    <row r="36" spans="1:20" ht="90" customHeight="1">
      <c r="A36" s="12" t="s">
        <v>28</v>
      </c>
      <c r="B36" s="13" t="str">
        <f>"3.4 На проведение агитации через сетевые издания"</f>
        <v>3.4 На проведение агитации через сетевые издания</v>
      </c>
      <c r="C36" s="14">
        <v>235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0"/>
    </row>
    <row r="37" spans="1:20" ht="135" customHeight="1">
      <c r="A37" s="12" t="s">
        <v>29</v>
      </c>
      <c r="B37" s="13" t="str">
        <f>"3.4. На выпуск и распространение печатных и иных агитационных материалов"</f>
        <v>3.4. На выпуск и распространение печатных и иных агитационных материалов</v>
      </c>
      <c r="C37" s="14">
        <v>240</v>
      </c>
      <c r="D37" s="15">
        <v>80690</v>
      </c>
      <c r="E37" s="15">
        <v>0</v>
      </c>
      <c r="F37" s="15">
        <v>12000</v>
      </c>
      <c r="G37" s="15">
        <v>0</v>
      </c>
      <c r="H37" s="15">
        <v>0</v>
      </c>
      <c r="I37" s="15">
        <v>0</v>
      </c>
      <c r="J37" s="15">
        <v>8000</v>
      </c>
      <c r="K37" s="15">
        <v>31480</v>
      </c>
      <c r="L37" s="15">
        <v>0</v>
      </c>
      <c r="M37" s="15">
        <v>0</v>
      </c>
      <c r="N37" s="15">
        <v>0</v>
      </c>
      <c r="O37" s="15">
        <v>17180</v>
      </c>
      <c r="P37" s="15">
        <v>4500</v>
      </c>
      <c r="Q37" s="15">
        <v>0</v>
      </c>
      <c r="R37" s="15">
        <v>2750</v>
      </c>
      <c r="S37" s="15">
        <v>4780</v>
      </c>
      <c r="T37" s="10"/>
    </row>
    <row r="38" spans="1:20" ht="90" customHeight="1">
      <c r="A38" s="12" t="s">
        <v>30</v>
      </c>
      <c r="B38" s="13" t="str">
        <f>"3.5. На проведение публичных массовых мероприятий"</f>
        <v>3.5. На проведение публичных массовых мероприятий</v>
      </c>
      <c r="C38" s="14">
        <v>250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0"/>
    </row>
    <row r="39" spans="1:20" ht="120" customHeight="1">
      <c r="A39" s="12" t="s">
        <v>31</v>
      </c>
      <c r="B39" s="13" t="str">
        <f>"3.6. На оплату работ (услуг) информационного и консультационного характера"</f>
        <v>3.6. На оплату работ (услуг) информационного и консультационного характера</v>
      </c>
      <c r="C39" s="14">
        <v>260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0"/>
    </row>
    <row r="40" spans="1:20" ht="225" customHeight="1">
      <c r="A40" s="12" t="s">
        <v>32</v>
      </c>
      <c r="B40" s="13" t="str">
        <f>"3.7. На оплату других работ (услуг), выполненных (оказанных) юридическими лицами или гражданами Российской Федерации по договорам"</f>
        <v>3.7. На оплату других работ (услуг), выполненных (оказанных) юридическими лицами или гражданами Российской Федерации по договорам</v>
      </c>
      <c r="C40" s="14">
        <v>270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0"/>
    </row>
    <row r="41" spans="1:20" ht="150" customHeight="1">
      <c r="A41" s="12" t="s">
        <v>33</v>
      </c>
      <c r="B41" s="13" t="str">
        <f>"3.8. На оплату иных расходов, непосредственно связанных с проведением избирательной кампании"</f>
        <v>3.8. На оплату иных расходов, непосредственно связанных с проведением избирательной кампании</v>
      </c>
      <c r="C41" s="14">
        <v>280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0"/>
    </row>
    <row r="42" spans="1:20" ht="75" customHeight="1">
      <c r="A42" s="12" t="s">
        <v>34</v>
      </c>
      <c r="B42" s="13" t="str">
        <f>"3.1. На организацию сбора подписей избирателей"</f>
        <v>3.1. На организацию сбора подписей избирателей</v>
      </c>
      <c r="C42" s="14">
        <v>200</v>
      </c>
      <c r="D42" s="15">
        <v>5327</v>
      </c>
      <c r="E42" s="15">
        <v>50</v>
      </c>
      <c r="F42" s="15">
        <v>50</v>
      </c>
      <c r="G42" s="15">
        <v>1000</v>
      </c>
      <c r="H42" s="15">
        <v>52</v>
      </c>
      <c r="I42" s="15">
        <v>200</v>
      </c>
      <c r="J42" s="15">
        <v>125</v>
      </c>
      <c r="K42" s="15">
        <v>0</v>
      </c>
      <c r="L42" s="15">
        <v>100</v>
      </c>
      <c r="M42" s="15">
        <v>1000</v>
      </c>
      <c r="N42" s="15">
        <v>1000</v>
      </c>
      <c r="O42" s="15">
        <v>1000</v>
      </c>
      <c r="P42" s="15">
        <v>0</v>
      </c>
      <c r="Q42" s="15">
        <v>300</v>
      </c>
      <c r="R42" s="15">
        <v>200</v>
      </c>
      <c r="S42" s="15">
        <v>250</v>
      </c>
      <c r="T42" s="10"/>
    </row>
    <row r="43" spans="1:20" ht="15">
      <c r="A43" s="12" t="s">
        <v>7</v>
      </c>
      <c r="B43" s="14" t="str">
        <f>"из них"</f>
        <v>из них</v>
      </c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0"/>
    </row>
    <row r="44" spans="1:20" ht="105" customHeight="1">
      <c r="A44" s="12" t="s">
        <v>35</v>
      </c>
      <c r="B44" s="13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44" s="14">
        <v>210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0"/>
    </row>
    <row r="45" spans="1:20" ht="180" customHeight="1">
      <c r="A45" s="12" t="s">
        <v>36</v>
      </c>
      <c r="B45" s="13" t="str">
        <f>"5. Остаток средств фонда на дату сдачи отчета (заверяется банковской справкой) (стр. 300 = стр. 10 - стр. 120 - стр. 190 - стр. 290)"</f>
        <v>5. Остаток средств фонда на дату сдачи отчета (заверяется банковской справкой) (стр. 300 = стр. 10 - стр. 120 - стр. 190 - стр. 290)</v>
      </c>
      <c r="C45" s="14">
        <v>300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0"/>
    </row>
    <row r="46" spans="1:20" ht="15">
      <c r="A46" s="12" t="s">
        <v>7</v>
      </c>
      <c r="B46" s="14" t="str">
        <f>"из них"</f>
        <v>из них</v>
      </c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0"/>
    </row>
    <row r="47" spans="1:20" ht="240" customHeight="1">
      <c r="A47" s="12" t="s">
        <v>37</v>
      </c>
      <c r="B47" s="13" t="str">
        <f>"4. Распределено неизрасходованного остатка средств фонда пропорционально перечисленным в избирательный фонд денежным средствам"</f>
        <v>4. Распределено неизрасходованного остатка средств фонда пропорционально перечисленным в избирательный фонд денежным средствам</v>
      </c>
      <c r="C47" s="14">
        <v>290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0"/>
    </row>
    <row r="48" ht="15">
      <c r="T48" s="10"/>
    </row>
    <row r="50" spans="1:19" ht="15">
      <c r="A50" s="16" t="s">
        <v>38</v>
      </c>
      <c r="B50" s="16"/>
      <c r="C50" s="16"/>
      <c r="D50" s="16"/>
      <c r="E50" s="16"/>
      <c r="F50" s="16"/>
      <c r="G50" s="16"/>
      <c r="H50" s="16"/>
      <c r="J50" s="18"/>
      <c r="Q50" s="20" t="s">
        <v>41</v>
      </c>
      <c r="R50" s="20"/>
      <c r="S50" s="20"/>
    </row>
    <row r="51" spans="1:19" ht="30" customHeight="1">
      <c r="A51" s="17" t="s">
        <v>39</v>
      </c>
      <c r="B51" s="17"/>
      <c r="C51" s="17"/>
      <c r="D51" s="17"/>
      <c r="E51" s="17"/>
      <c r="F51" s="17"/>
      <c r="G51" s="17"/>
      <c r="H51" s="17"/>
      <c r="J51" s="19" t="s">
        <v>40</v>
      </c>
      <c r="Q51" s="21" t="s">
        <v>42</v>
      </c>
      <c r="R51" s="21"/>
      <c r="S51" s="21"/>
    </row>
  </sheetData>
  <sheetProtection/>
  <mergeCells count="7">
    <mergeCell ref="A2:S2"/>
    <mergeCell ref="A3:S3"/>
    <mergeCell ref="A4:S4"/>
    <mergeCell ref="A50:H50"/>
    <mergeCell ref="A51:H51"/>
    <mergeCell ref="Q50:S50"/>
    <mergeCell ref="Q51:S51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2021-07-02T02:39:20Z</dcterms:created>
  <dcterms:modified xsi:type="dcterms:W3CDTF">2021-07-02T02:39:53Z</dcterms:modified>
  <cp:category/>
  <cp:version/>
  <cp:contentType/>
  <cp:contentStatus/>
</cp:coreProperties>
</file>